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ekst\"/>
    </mc:Choice>
  </mc:AlternateContent>
  <bookViews>
    <workbookView xWindow="0" yWindow="0" windowWidth="28800" windowHeight="14790"/>
  </bookViews>
  <sheets>
    <sheet name="Indtast og beregn" sheetId="1" r:id="rId1"/>
    <sheet name="Beregningsprocedure" sheetId="2" r:id="rId2"/>
    <sheet name="Eksempel 1" sheetId="3" r:id="rId3"/>
    <sheet name="Eksempel 2" sheetId="4" r:id="rId4"/>
    <sheet name="Generelt"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35" i="1"/>
  <c r="E39" i="1" s="1"/>
  <c r="E40" i="1" s="1"/>
  <c r="E41" i="1" s="1"/>
  <c r="E16" i="1"/>
  <c r="E15" i="1"/>
  <c r="E19" i="1" l="1"/>
  <c r="E20" i="1" s="1"/>
  <c r="E21" i="1" s="1"/>
</calcChain>
</file>

<file path=xl/comments1.xml><?xml version="1.0" encoding="utf-8"?>
<comments xmlns="http://schemas.openxmlformats.org/spreadsheetml/2006/main">
  <authors>
    <author>Per Schjønning</author>
  </authors>
  <commentList>
    <comment ref="E10" authorId="0" shapeId="0">
      <text>
        <r>
          <rPr>
            <b/>
            <sz val="9"/>
            <color indexed="81"/>
            <rFont val="Tahoma"/>
            <family val="2"/>
          </rPr>
          <t>Per Schjønning:</t>
        </r>
        <r>
          <rPr>
            <sz val="9"/>
            <color indexed="81"/>
            <rFont val="Tahoma"/>
            <family val="2"/>
          </rPr>
          <t xml:space="preserve">
Kendes det anbefalede dæktryk ikke, kan stadig beregnes korrekte værdier for dækkets performance ved netop anbefalet dæktryk. Det sker ved at indtaste samme dæktryk i 'Anvendt dæktryk' og i 'Anbefalet dæktryk'</t>
        </r>
      </text>
    </comment>
    <comment ref="E11" authorId="0" shapeId="0">
      <text>
        <r>
          <rPr>
            <b/>
            <sz val="9"/>
            <color indexed="81"/>
            <rFont val="Tahoma"/>
            <family val="2"/>
          </rPr>
          <t>Per Schjønning:</t>
        </r>
        <r>
          <rPr>
            <sz val="9"/>
            <color indexed="81"/>
            <rFont val="Tahoma"/>
            <family val="2"/>
          </rPr>
          <t xml:space="preserve">
Kendes det anbefalede dæktryk ikke, kan stadig beregnes korrekte værdier for dækkets performance ved netop anbefalet dæktryk. Det sker ved at indtaste samme dæktryk i 'Anvendt dæktryk' og i 'Anbefalet dæktryk'</t>
        </r>
      </text>
    </comment>
    <comment ref="E30" authorId="0" shapeId="0">
      <text>
        <r>
          <rPr>
            <b/>
            <sz val="9"/>
            <color indexed="81"/>
            <rFont val="Tahoma"/>
            <family val="2"/>
          </rPr>
          <t>Per Schjønning:</t>
        </r>
        <r>
          <rPr>
            <sz val="9"/>
            <color indexed="81"/>
            <rFont val="Tahoma"/>
            <family val="2"/>
          </rPr>
          <t xml:space="preserve">
Kendes det anbefalede dæktryk ikke, kan stadig beregnes korrekte værdier for dækkets performance ved netop anbefalet dæktryk. Det sker ved at indtaste samme dæktryk i 'Anvendt dæktryk' og i 'Anbefalet dæktryk'</t>
        </r>
      </text>
    </comment>
    <comment ref="E31" authorId="0" shapeId="0">
      <text>
        <r>
          <rPr>
            <b/>
            <sz val="9"/>
            <color indexed="81"/>
            <rFont val="Tahoma"/>
            <family val="2"/>
          </rPr>
          <t>Per Schjønning:</t>
        </r>
        <r>
          <rPr>
            <sz val="9"/>
            <color indexed="81"/>
            <rFont val="Tahoma"/>
            <family val="2"/>
          </rPr>
          <t xml:space="preserve">
Kendes det anbefalede dæktryk ikke, kan stadig beregnes korrekte værdier for dækkets performance ved netop anbefalet dæktryk. Det sker ved at indtaste samme dæktryk i 'Anvendt dæktryk' og i 'Anbefalet dæktryk'</t>
        </r>
      </text>
    </comment>
  </commentList>
</comments>
</file>

<file path=xl/sharedStrings.xml><?xml version="1.0" encoding="utf-8"?>
<sst xmlns="http://schemas.openxmlformats.org/spreadsheetml/2006/main" count="107" uniqueCount="74">
  <si>
    <t>Regneark til beregning af stress under hjul</t>
  </si>
  <si>
    <t>Beregn stress under dit hjul.</t>
  </si>
  <si>
    <t>Først fastlægges dækkets bredde (B, m) og diameter (D, m). Dimensionerne kan måles eller udledes fra den tekniske dækbetegnelse.</t>
  </si>
  <si>
    <r>
      <t>Dernæst beregnes dækkets omtrentlige rumfang (V, m</t>
    </r>
    <r>
      <rPr>
        <vertAlign val="superscript"/>
        <sz val="12"/>
        <color theme="1"/>
        <rFont val="Times New Roman"/>
        <family val="1"/>
      </rPr>
      <t>3</t>
    </r>
    <r>
      <rPr>
        <sz val="12"/>
        <color theme="1"/>
        <rFont val="Times New Roman"/>
        <family val="1"/>
      </rPr>
      <t>) ud fra B og D:</t>
    </r>
  </si>
  <si>
    <t>V = 0.917×B×D – 0.212</t>
  </si>
  <si>
    <t>Den naturlige logaritme til rumfanget (lnV) beregnes som ln(V).</t>
  </si>
  <si>
    <r>
      <t>Så beregnes forholdet (K) mellem det aktuelt anvendte dæktryk (P</t>
    </r>
    <r>
      <rPr>
        <vertAlign val="subscript"/>
        <sz val="12"/>
        <color theme="1"/>
        <rFont val="Times New Roman"/>
        <family val="1"/>
      </rPr>
      <t>akt</t>
    </r>
    <r>
      <rPr>
        <sz val="12"/>
        <color theme="1"/>
        <rFont val="Times New Roman"/>
        <family val="1"/>
      </rPr>
      <t>; atm, bar eller kPa) og det anbefalede dæktryk (P</t>
    </r>
    <r>
      <rPr>
        <vertAlign val="subscript"/>
        <sz val="12"/>
        <color theme="1"/>
        <rFont val="Times New Roman"/>
        <family val="1"/>
      </rPr>
      <t>anb</t>
    </r>
    <r>
      <rPr>
        <sz val="12"/>
        <color theme="1"/>
        <rFont val="Times New Roman"/>
        <family val="1"/>
      </rPr>
      <t>, atm, bar eller kPa) for kørsel i marken (hastighed = 10 km/t; se håndbøger):</t>
    </r>
  </si>
  <si>
    <r>
      <t>K = P</t>
    </r>
    <r>
      <rPr>
        <vertAlign val="subscript"/>
        <sz val="12"/>
        <color theme="1"/>
        <rFont val="Times New Roman"/>
        <family val="1"/>
      </rPr>
      <t>akt</t>
    </r>
    <r>
      <rPr>
        <sz val="12"/>
        <color theme="1"/>
        <rFont val="Times New Roman"/>
        <family val="1"/>
      </rPr>
      <t>/P</t>
    </r>
    <r>
      <rPr>
        <vertAlign val="subscript"/>
        <sz val="12"/>
        <color theme="1"/>
        <rFont val="Times New Roman"/>
        <family val="1"/>
      </rPr>
      <t>anb</t>
    </r>
  </si>
  <si>
    <t>Den naturlige logaritme til K betegnes lnK (lnK = ln(K)).</t>
  </si>
  <si>
    <t>Dernæst beregnes logaritmen til dækkets trædefladeareal (lnA); vælg formel efter dæktype:</t>
  </si>
  <si>
    <t>Trækkende dæk:</t>
  </si>
  <si>
    <r>
      <t>lnA = -0.609 + 0.613×lnV – 0.469×lnK + 0.141×lnK</t>
    </r>
    <r>
      <rPr>
        <vertAlign val="superscript"/>
        <sz val="12"/>
        <color theme="1"/>
        <rFont val="Times New Roman"/>
        <family val="1"/>
      </rPr>
      <t>2</t>
    </r>
  </si>
  <si>
    <t>Vogndæk:</t>
  </si>
  <si>
    <r>
      <t>lnA = -0.360 + 0.613×lnV – 0.469×lnK + 0.141×lnK</t>
    </r>
    <r>
      <rPr>
        <vertAlign val="superscript"/>
        <sz val="12"/>
        <color theme="1"/>
        <rFont val="Times New Roman"/>
        <family val="1"/>
      </rPr>
      <t>2</t>
    </r>
  </si>
  <si>
    <r>
      <t>Nu kan man beregne dækkets trædefladeareal med exponentialfunktionen (A, m</t>
    </r>
    <r>
      <rPr>
        <vertAlign val="superscript"/>
        <sz val="12"/>
        <color theme="1"/>
        <rFont val="Times New Roman"/>
        <family val="1"/>
      </rPr>
      <t>2</t>
    </r>
    <r>
      <rPr>
        <sz val="12"/>
        <color theme="1"/>
        <rFont val="Times New Roman"/>
        <family val="1"/>
      </rPr>
      <t>):</t>
    </r>
  </si>
  <si>
    <t>A = exp(lnA)</t>
  </si>
  <si>
    <r>
      <t>Det gennemsnitlige stress i trædefladen (P</t>
    </r>
    <r>
      <rPr>
        <vertAlign val="subscript"/>
        <sz val="12"/>
        <color theme="1"/>
        <rFont val="Times New Roman"/>
        <family val="1"/>
      </rPr>
      <t>gns</t>
    </r>
    <r>
      <rPr>
        <sz val="12"/>
        <color theme="1"/>
        <rFont val="Times New Roman"/>
        <family val="1"/>
      </rPr>
      <t>, kPa) beregnes med kendskab til hjullasten (F, tons):</t>
    </r>
  </si>
  <si>
    <r>
      <t>P</t>
    </r>
    <r>
      <rPr>
        <vertAlign val="subscript"/>
        <sz val="12"/>
        <color theme="1"/>
        <rFont val="Times New Roman"/>
        <family val="1"/>
      </rPr>
      <t>gns</t>
    </r>
    <r>
      <rPr>
        <sz val="12"/>
        <color theme="1"/>
        <rFont val="Times New Roman"/>
        <family val="1"/>
      </rPr>
      <t xml:space="preserve"> = F×9.82/A</t>
    </r>
  </si>
  <si>
    <r>
      <t>Endelig kan man få et bud på den maksimale trædefladestress i trædefladen (P</t>
    </r>
    <r>
      <rPr>
        <vertAlign val="subscript"/>
        <sz val="12"/>
        <color theme="1"/>
        <rFont val="Times New Roman"/>
        <family val="1"/>
      </rPr>
      <t>max</t>
    </r>
    <r>
      <rPr>
        <sz val="12"/>
        <color theme="1"/>
        <rFont val="Times New Roman"/>
        <family val="1"/>
      </rPr>
      <t>, kPa) med tommelfingerreglen:</t>
    </r>
  </si>
  <si>
    <r>
      <t>P</t>
    </r>
    <r>
      <rPr>
        <vertAlign val="subscript"/>
        <sz val="12"/>
        <color theme="1"/>
        <rFont val="Times New Roman"/>
        <family val="1"/>
      </rPr>
      <t>max</t>
    </r>
    <r>
      <rPr>
        <sz val="12"/>
        <color theme="1"/>
        <rFont val="Times New Roman"/>
        <family val="1"/>
      </rPr>
      <t xml:space="preserve"> = 2.6×P</t>
    </r>
    <r>
      <rPr>
        <vertAlign val="subscript"/>
        <sz val="12"/>
        <color theme="1"/>
        <rFont val="Times New Roman"/>
        <family val="1"/>
      </rPr>
      <t>gns</t>
    </r>
    <r>
      <rPr>
        <sz val="12"/>
        <color theme="1"/>
        <rFont val="Times New Roman"/>
        <family val="1"/>
      </rPr>
      <t xml:space="preserve"> – 65.1</t>
    </r>
  </si>
  <si>
    <t>Eksempel 1</t>
  </si>
  <si>
    <t>En gyllevogn er udstyret med dæk af typen 800/50R34, der med fuldt lastet vogn har en hjullast på 6 tons. Der køres med 2.8 bar i dækket, mens anbefalet for kørsel i marken er 1 bar.</t>
  </si>
  <si>
    <t>B = 0.8 m</t>
  </si>
  <si>
    <t>D = 1.66 m</t>
  </si>
  <si>
    <r>
      <t>V = 0.917×0.8×1.66 – 0.212 = 1.006 m</t>
    </r>
    <r>
      <rPr>
        <vertAlign val="superscript"/>
        <sz val="12"/>
        <color theme="1"/>
        <rFont val="Times New Roman"/>
        <family val="1"/>
      </rPr>
      <t>3</t>
    </r>
  </si>
  <si>
    <t>lnV = ln(1.006) = 0.0058</t>
  </si>
  <si>
    <t>lnK = ln(2.8/1) = 1.03</t>
  </si>
  <si>
    <r>
      <t>lnA (vogndæk) = -0.360 + 0.613×0.0058 – 0.469×1.03 + 0.141×1.03</t>
    </r>
    <r>
      <rPr>
        <vertAlign val="superscript"/>
        <sz val="12"/>
        <color theme="1"/>
        <rFont val="Times New Roman"/>
        <family val="1"/>
      </rPr>
      <t>2</t>
    </r>
    <r>
      <rPr>
        <sz val="12"/>
        <color theme="1"/>
        <rFont val="Times New Roman"/>
        <family val="1"/>
      </rPr>
      <t xml:space="preserve"> = -0.690</t>
    </r>
  </si>
  <si>
    <r>
      <t>A = exp(-0.690) = 0.50 m</t>
    </r>
    <r>
      <rPr>
        <vertAlign val="superscript"/>
        <sz val="12"/>
        <color theme="1"/>
        <rFont val="Times New Roman"/>
        <family val="1"/>
      </rPr>
      <t>2</t>
    </r>
  </si>
  <si>
    <r>
      <t>P</t>
    </r>
    <r>
      <rPr>
        <vertAlign val="subscript"/>
        <sz val="12"/>
        <color theme="1"/>
        <rFont val="Times New Roman"/>
        <family val="1"/>
      </rPr>
      <t>gns</t>
    </r>
    <r>
      <rPr>
        <sz val="12"/>
        <color theme="1"/>
        <rFont val="Times New Roman"/>
        <family val="1"/>
      </rPr>
      <t xml:space="preserve"> = 6×9.82/0.5 = 118 kPa</t>
    </r>
  </si>
  <si>
    <r>
      <t>P</t>
    </r>
    <r>
      <rPr>
        <vertAlign val="subscript"/>
        <sz val="12"/>
        <color theme="1"/>
        <rFont val="Times New Roman"/>
        <family val="1"/>
      </rPr>
      <t>max</t>
    </r>
    <r>
      <rPr>
        <sz val="12"/>
        <color theme="1"/>
        <rFont val="Times New Roman"/>
        <family val="1"/>
      </rPr>
      <t xml:space="preserve"> = 2.6×118 – 65.1 = 242 kPa</t>
    </r>
  </si>
  <si>
    <t>Eksempel 2</t>
  </si>
  <si>
    <t>Samme situation som i eksempel 1, hvor der nu køres med anbefalet dæktryk.</t>
  </si>
  <si>
    <t>lnK = ln(1/1) = 0</t>
  </si>
  <si>
    <r>
      <t>lnA (vogndæk) = -0.360 + 0.613×0.0058 – 0.469×0 + 0.141×0</t>
    </r>
    <r>
      <rPr>
        <vertAlign val="superscript"/>
        <sz val="12"/>
        <color theme="1"/>
        <rFont val="Times New Roman"/>
        <family val="1"/>
      </rPr>
      <t>2</t>
    </r>
    <r>
      <rPr>
        <sz val="12"/>
        <color theme="1"/>
        <rFont val="Times New Roman"/>
        <family val="1"/>
      </rPr>
      <t xml:space="preserve"> = -0.356</t>
    </r>
  </si>
  <si>
    <r>
      <t>A = exp(-0.356) = 0.70 m</t>
    </r>
    <r>
      <rPr>
        <vertAlign val="superscript"/>
        <sz val="12"/>
        <color theme="1"/>
        <rFont val="Times New Roman"/>
        <family val="1"/>
      </rPr>
      <t>2</t>
    </r>
  </si>
  <si>
    <r>
      <t>P</t>
    </r>
    <r>
      <rPr>
        <vertAlign val="subscript"/>
        <sz val="12"/>
        <color theme="1"/>
        <rFont val="Times New Roman"/>
        <family val="1"/>
      </rPr>
      <t>gns</t>
    </r>
    <r>
      <rPr>
        <sz val="12"/>
        <color theme="1"/>
        <rFont val="Times New Roman"/>
        <family val="1"/>
      </rPr>
      <t xml:space="preserve"> = 6×9.82/0.7 = 84 kPa</t>
    </r>
  </si>
  <si>
    <r>
      <t>P</t>
    </r>
    <r>
      <rPr>
        <vertAlign val="subscript"/>
        <sz val="12"/>
        <color theme="1"/>
        <rFont val="Times New Roman"/>
        <family val="1"/>
      </rPr>
      <t>max</t>
    </r>
    <r>
      <rPr>
        <sz val="12"/>
        <color theme="1"/>
        <rFont val="Times New Roman"/>
        <family val="1"/>
      </rPr>
      <t xml:space="preserve"> = 2.6×118 – 65.1 = 153 kPa</t>
    </r>
  </si>
  <si>
    <t>Se evt arket med beregningsprocedure før indtastning</t>
  </si>
  <si>
    <t>Indtast:</t>
  </si>
  <si>
    <t>Anbefalet dæktryk</t>
  </si>
  <si>
    <t>Dækbredde</t>
  </si>
  <si>
    <t>Dækdiameter</t>
  </si>
  <si>
    <t>Mellemresultater</t>
  </si>
  <si>
    <t>Dækvolumen</t>
  </si>
  <si>
    <t>Enhed</t>
  </si>
  <si>
    <t>m</t>
  </si>
  <si>
    <t>bar, atm eller kPa</t>
  </si>
  <si>
    <t>tons</t>
  </si>
  <si>
    <t>Forhold ml anvendt og anbefalet dæktryk</t>
  </si>
  <si>
    <t>kubikmeter</t>
  </si>
  <si>
    <t>Resultat</t>
  </si>
  <si>
    <t>Trædefladeareal</t>
  </si>
  <si>
    <t>Gns trædefladestress</t>
  </si>
  <si>
    <t>kPa</t>
  </si>
  <si>
    <t>Maximum stress i trædefladen</t>
  </si>
  <si>
    <t>Indtast nye værdier:</t>
  </si>
  <si>
    <t>kvadratmeter</t>
  </si>
  <si>
    <t>Formler er hentet fra følgende artikler:</t>
  </si>
  <si>
    <t>Beregningerne baserer sig på en stor måleserie foretaget af Danmarks Jordbrugsforskning (DJF) i 2005:</t>
  </si>
  <si>
    <t>Schjønning, P., Lamandé, M., Tøgersen, F.A., Pedersen, J., Hansen, P.O.M., 2006. Minimering af jordpakning. Størrelse of fordeling af stress i trædefladen mellem hjul og jord. Reduction of Soil Compaction. Magnitude and Distribution of Stress in the Contact Area Between Wheel and Soil, Report No. Markbrug 127, The Danish Institute of Agricultural Sciences, Tjele, Denmark. https://pure.au.dk/portal/files/458337/djfma127.pdf</t>
  </si>
  <si>
    <t>Schjønning, P., Lamandé, M., Keller, T., Pedersen, J., Stettler, M., 2012. Rules of thumb for minimizing subsoil compaction. Soil Use Manage. 28, 378–393.</t>
  </si>
  <si>
    <t>Schjønning, P., Lamandé, M., Tøgersen, F.A., Arvidsson, J., Keller, T., 2008. Modelling effects of tyre inflation pressure on the stress distribution near the soil–tyre interface. Biosyst. Eng. 99, 119–133.</t>
  </si>
  <si>
    <t>Schjønning, P., Stettler, M., Keller, T., Lassen, P., Lamand´e, M., 2015. Predicted tyre-soil interface area and vertical stress distribution based on loading characteristics. Soil Tillage Res. 152, 52–66.</t>
  </si>
  <si>
    <t>bar, atm eller kPa (samme som for anvendt dæktryk)</t>
  </si>
  <si>
    <t>Anvendt dæktryk</t>
  </si>
  <si>
    <t>Generelt</t>
  </si>
  <si>
    <t>Dette regneark er udarbejdet af Per Schjønning, Aarhus Universitet, Institut for Agroøkologi, Foulum i efteråret 2021</t>
  </si>
  <si>
    <t>Aarhus Universitet tager intet ansvar for eventuelle uheldige konsekvenser af vejledningen, der kan udledes af resultaterne.</t>
  </si>
  <si>
    <t>Det kan ikke udelukkes, at der kan være kombinationer af dækdimensioner, dæktryk og hjullast, hvor resultaterne vil være misvisende.</t>
  </si>
  <si>
    <t>De beregnede værdier er kun vejledende og skal betragtes som omtrentlige estimater.</t>
  </si>
  <si>
    <t>Mere detaljerede beregninger kan foretages med beslutningsstøttesystemet Terranimo, der er frit tilgængeligt for alle på www.terranimo.dk</t>
  </si>
  <si>
    <t>Hjullast</t>
  </si>
  <si>
    <t>Dette tal skal ligge mellem 0.9 og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</si>
</sst>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1" x14ac:knownFonts="1">
    <font>
      <sz val="11"/>
      <color theme="1"/>
      <name val="Calibri"/>
      <family val="2"/>
      <scheme val="minor"/>
    </font>
    <font>
      <b/>
      <sz val="11"/>
      <color theme="1"/>
      <name val="Calibri"/>
      <family val="2"/>
      <scheme val="minor"/>
    </font>
    <font>
      <sz val="12"/>
      <color theme="1"/>
      <name val="Times New Roman"/>
      <family val="1"/>
    </font>
    <font>
      <vertAlign val="superscript"/>
      <sz val="12"/>
      <color theme="1"/>
      <name val="Times New Roman"/>
      <family val="1"/>
    </font>
    <font>
      <vertAlign val="subscript"/>
      <sz val="12"/>
      <color theme="1"/>
      <name val="Times New Roman"/>
      <family val="1"/>
    </font>
    <font>
      <u/>
      <sz val="12"/>
      <color theme="1"/>
      <name val="Times New Roman"/>
      <family val="1"/>
    </font>
    <font>
      <i/>
      <sz val="11"/>
      <color theme="1"/>
      <name val="Calibri"/>
      <family val="2"/>
      <scheme val="minor"/>
    </font>
    <font>
      <b/>
      <sz val="16"/>
      <color theme="1"/>
      <name val="Calibri"/>
      <family val="2"/>
      <scheme val="minor"/>
    </font>
    <font>
      <u/>
      <sz val="11"/>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1">
    <xf numFmtId="0" fontId="0" fillId="0" borderId="0"/>
  </cellStyleXfs>
  <cellXfs count="21">
    <xf numFmtId="0" fontId="0" fillId="0" borderId="0" xfId="0"/>
    <xf numFmtId="0" fontId="2" fillId="0" borderId="0" xfId="0" applyFont="1" applyAlignment="1">
      <alignment vertical="center"/>
    </xf>
    <xf numFmtId="0" fontId="2" fillId="0" borderId="0" xfId="0" applyFont="1"/>
    <xf numFmtId="0" fontId="5" fillId="0" borderId="0" xfId="0" applyFont="1" applyAlignment="1">
      <alignment vertical="center"/>
    </xf>
    <xf numFmtId="0" fontId="6" fillId="0" borderId="0" xfId="0" applyFont="1"/>
    <xf numFmtId="0" fontId="1" fillId="0" borderId="0" xfId="0" applyFont="1"/>
    <xf numFmtId="0" fontId="0" fillId="0" borderId="0" xfId="0" applyAlignment="1">
      <alignment horizontal="center"/>
    </xf>
    <xf numFmtId="2" fontId="0" fillId="0" borderId="0" xfId="0" applyNumberFormat="1"/>
    <xf numFmtId="0" fontId="0" fillId="0" borderId="0" xfId="0" applyBorder="1"/>
    <xf numFmtId="0" fontId="7" fillId="0" borderId="0" xfId="0" applyFont="1" applyAlignment="1">
      <alignment horizontal="center"/>
    </xf>
    <xf numFmtId="164" fontId="0" fillId="0" borderId="3" xfId="0" applyNumberFormat="1" applyBorder="1"/>
    <xf numFmtId="1" fontId="0" fillId="0" borderId="4" xfId="0" applyNumberFormat="1" applyBorder="1"/>
    <xf numFmtId="1" fontId="0" fillId="0" borderId="5" xfId="0" applyNumberFormat="1" applyBorder="1"/>
    <xf numFmtId="0" fontId="0" fillId="2" borderId="1" xfId="0" applyFill="1" applyBorder="1"/>
    <xf numFmtId="0" fontId="0" fillId="0" borderId="0" xfId="0" applyAlignment="1">
      <alignment vertical="center" wrapText="1"/>
    </xf>
    <xf numFmtId="0" fontId="8" fillId="0" borderId="0" xfId="0" applyFont="1"/>
    <xf numFmtId="0" fontId="7" fillId="0" borderId="0" xfId="0" applyFont="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2" xfId="0" applyBorder="1" applyAlignment="1">
      <alignment horizontal="center" vertical="center" wrapText="1"/>
    </xf>
    <xf numFmtId="49"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2"/>
  <sheetViews>
    <sheetView tabSelected="1" topLeftCell="A10" workbookViewId="0">
      <selection activeCell="F37" sqref="F37"/>
    </sheetView>
  </sheetViews>
  <sheetFormatPr defaultRowHeight="15" x14ac:dyDescent="0.25"/>
  <sheetData>
    <row r="1" spans="1:7" x14ac:dyDescent="0.25">
      <c r="A1" t="s">
        <v>0</v>
      </c>
    </row>
    <row r="2" spans="1:7" x14ac:dyDescent="0.25">
      <c r="A2" s="4" t="s">
        <v>38</v>
      </c>
    </row>
    <row r="3" spans="1:7" x14ac:dyDescent="0.25">
      <c r="A3" s="4"/>
    </row>
    <row r="4" spans="1:7" ht="21" x14ac:dyDescent="0.35">
      <c r="A4" s="16" t="s">
        <v>12</v>
      </c>
      <c r="B4" s="17"/>
      <c r="C4" s="17"/>
      <c r="D4" s="17"/>
      <c r="E4" s="17"/>
      <c r="F4" s="17"/>
      <c r="G4" s="17"/>
    </row>
    <row r="5" spans="1:7" ht="21" x14ac:dyDescent="0.35">
      <c r="A5" s="9"/>
      <c r="B5" s="6"/>
      <c r="C5" s="6"/>
      <c r="D5" s="6"/>
      <c r="E5" s="18" t="s">
        <v>56</v>
      </c>
      <c r="F5" s="6"/>
      <c r="G5" s="6"/>
    </row>
    <row r="6" spans="1:7" ht="15" customHeight="1" x14ac:dyDescent="0.25">
      <c r="E6" s="18"/>
      <c r="F6" s="14"/>
    </row>
    <row r="7" spans="1:7" x14ac:dyDescent="0.25">
      <c r="A7" s="5" t="s">
        <v>39</v>
      </c>
      <c r="E7" s="19"/>
      <c r="F7" s="14" t="s">
        <v>45</v>
      </c>
    </row>
    <row r="8" spans="1:7" x14ac:dyDescent="0.25">
      <c r="A8" t="s">
        <v>41</v>
      </c>
      <c r="E8" s="13">
        <v>0.8</v>
      </c>
      <c r="F8" t="s">
        <v>46</v>
      </c>
    </row>
    <row r="9" spans="1:7" x14ac:dyDescent="0.25">
      <c r="A9" t="s">
        <v>42</v>
      </c>
      <c r="E9" s="13">
        <v>1.66</v>
      </c>
      <c r="F9" t="s">
        <v>46</v>
      </c>
    </row>
    <row r="10" spans="1:7" x14ac:dyDescent="0.25">
      <c r="A10" t="s">
        <v>65</v>
      </c>
      <c r="E10" s="13">
        <v>2.8</v>
      </c>
      <c r="F10" t="s">
        <v>47</v>
      </c>
    </row>
    <row r="11" spans="1:7" x14ac:dyDescent="0.25">
      <c r="A11" t="s">
        <v>40</v>
      </c>
      <c r="E11" s="13">
        <v>1</v>
      </c>
      <c r="F11" t="s">
        <v>64</v>
      </c>
    </row>
    <row r="12" spans="1:7" x14ac:dyDescent="0.25">
      <c r="A12" t="s">
        <v>72</v>
      </c>
      <c r="E12" s="13">
        <v>6</v>
      </c>
      <c r="F12" t="s">
        <v>48</v>
      </c>
    </row>
    <row r="14" spans="1:7" x14ac:dyDescent="0.25">
      <c r="A14" s="5" t="s">
        <v>43</v>
      </c>
    </row>
    <row r="15" spans="1:7" x14ac:dyDescent="0.25">
      <c r="A15" t="s">
        <v>44</v>
      </c>
      <c r="E15" s="7">
        <f>$E$8*$E$9*0.917-0.212</f>
        <v>1.0057760000000002</v>
      </c>
      <c r="F15" t="s">
        <v>50</v>
      </c>
    </row>
    <row r="16" spans="1:7" x14ac:dyDescent="0.25">
      <c r="A16" t="s">
        <v>49</v>
      </c>
      <c r="E16">
        <f>$E$10/$E$11</f>
        <v>2.8</v>
      </c>
      <c r="F16" t="s">
        <v>73</v>
      </c>
    </row>
    <row r="18" spans="1:7" ht="15.75" thickBot="1" x14ac:dyDescent="0.3">
      <c r="A18" s="5" t="s">
        <v>51</v>
      </c>
    </row>
    <row r="19" spans="1:7" ht="15.75" thickTop="1" x14ac:dyDescent="0.25">
      <c r="A19" t="s">
        <v>52</v>
      </c>
      <c r="E19" s="10">
        <f>EXP(-0.36+0.613*LN($E$15)-0.469*LN($E$16)+0.141*LN($E$16)*LN($E$16))</f>
        <v>0.50163393992640393</v>
      </c>
      <c r="F19" s="8" t="s">
        <v>57</v>
      </c>
      <c r="G19" s="8"/>
    </row>
    <row r="20" spans="1:7" x14ac:dyDescent="0.25">
      <c r="A20" t="s">
        <v>53</v>
      </c>
      <c r="E20" s="11">
        <f>$E$12*9.82/$E$19</f>
        <v>117.45616735710568</v>
      </c>
      <c r="F20" s="8" t="s">
        <v>54</v>
      </c>
      <c r="G20" s="8"/>
    </row>
    <row r="21" spans="1:7" ht="15.75" thickBot="1" x14ac:dyDescent="0.3">
      <c r="A21" t="s">
        <v>55</v>
      </c>
      <c r="E21" s="12">
        <f>2.6*$E$20-65.1</f>
        <v>240.28603512847482</v>
      </c>
      <c r="F21" s="8" t="s">
        <v>54</v>
      </c>
      <c r="G21" s="8"/>
    </row>
    <row r="22" spans="1:7" ht="15.75" thickTop="1" x14ac:dyDescent="0.25"/>
    <row r="24" spans="1:7" ht="21" x14ac:dyDescent="0.35">
      <c r="A24" s="16" t="s">
        <v>10</v>
      </c>
      <c r="B24" s="17"/>
      <c r="C24" s="17"/>
      <c r="D24" s="17"/>
      <c r="E24" s="17"/>
      <c r="F24" s="17"/>
      <c r="G24" s="17"/>
    </row>
    <row r="25" spans="1:7" ht="21" x14ac:dyDescent="0.35">
      <c r="A25" s="9"/>
      <c r="B25" s="6"/>
      <c r="C25" s="6"/>
      <c r="D25" s="6"/>
      <c r="E25" s="18" t="s">
        <v>56</v>
      </c>
      <c r="F25" s="6"/>
      <c r="G25" s="6"/>
    </row>
    <row r="26" spans="1:7" x14ac:dyDescent="0.25">
      <c r="E26" s="18"/>
      <c r="F26" s="14"/>
    </row>
    <row r="27" spans="1:7" x14ac:dyDescent="0.25">
      <c r="A27" s="5" t="s">
        <v>39</v>
      </c>
      <c r="E27" s="19"/>
      <c r="F27" s="14" t="s">
        <v>45</v>
      </c>
    </row>
    <row r="28" spans="1:7" x14ac:dyDescent="0.25">
      <c r="A28" t="s">
        <v>41</v>
      </c>
      <c r="E28" s="13">
        <v>0.68</v>
      </c>
      <c r="F28" t="s">
        <v>46</v>
      </c>
    </row>
    <row r="29" spans="1:7" x14ac:dyDescent="0.25">
      <c r="A29" t="s">
        <v>42</v>
      </c>
      <c r="E29" s="13">
        <v>1.98</v>
      </c>
      <c r="F29" t="s">
        <v>46</v>
      </c>
    </row>
    <row r="30" spans="1:7" x14ac:dyDescent="0.25">
      <c r="A30" t="s">
        <v>65</v>
      </c>
      <c r="E30" s="13">
        <v>140</v>
      </c>
      <c r="F30" t="s">
        <v>47</v>
      </c>
    </row>
    <row r="31" spans="1:7" x14ac:dyDescent="0.25">
      <c r="A31" t="s">
        <v>40</v>
      </c>
      <c r="E31" s="13">
        <v>140</v>
      </c>
      <c r="F31" t="s">
        <v>64</v>
      </c>
    </row>
    <row r="32" spans="1:7" x14ac:dyDescent="0.25">
      <c r="A32" t="s">
        <v>72</v>
      </c>
      <c r="E32" s="13">
        <v>6</v>
      </c>
      <c r="F32" t="s">
        <v>48</v>
      </c>
    </row>
    <row r="34" spans="1:7" x14ac:dyDescent="0.25">
      <c r="A34" s="5" t="s">
        <v>43</v>
      </c>
    </row>
    <row r="35" spans="1:7" x14ac:dyDescent="0.25">
      <c r="A35" t="s">
        <v>44</v>
      </c>
      <c r="E35" s="7">
        <f>$E$28*$E$29*0.917-0.212</f>
        <v>1.0226488</v>
      </c>
      <c r="F35" t="s">
        <v>50</v>
      </c>
    </row>
    <row r="36" spans="1:7" x14ac:dyDescent="0.25">
      <c r="A36" t="s">
        <v>49</v>
      </c>
      <c r="E36">
        <f>$E$30/$E$31</f>
        <v>1</v>
      </c>
      <c r="F36" t="s">
        <v>73</v>
      </c>
    </row>
    <row r="38" spans="1:7" ht="15.75" thickBot="1" x14ac:dyDescent="0.3">
      <c r="A38" s="5" t="s">
        <v>51</v>
      </c>
    </row>
    <row r="39" spans="1:7" ht="15.75" thickTop="1" x14ac:dyDescent="0.25">
      <c r="A39" t="s">
        <v>52</v>
      </c>
      <c r="E39" s="10">
        <f>EXP(-0.609+0.613*LN($E$35)-0.469*LN($E$36)+0.141*LN($E$36)*LN($E$36))</f>
        <v>0.55141301562876432</v>
      </c>
      <c r="F39" s="8" t="s">
        <v>57</v>
      </c>
      <c r="G39" s="8"/>
    </row>
    <row r="40" spans="1:7" x14ac:dyDescent="0.25">
      <c r="A40" t="s">
        <v>53</v>
      </c>
      <c r="E40" s="11">
        <f>$E$32*9.82/$E$39</f>
        <v>106.85275524883068</v>
      </c>
      <c r="F40" s="8" t="s">
        <v>54</v>
      </c>
      <c r="G40" s="8"/>
    </row>
    <row r="41" spans="1:7" ht="15.75" thickBot="1" x14ac:dyDescent="0.3">
      <c r="A41" t="s">
        <v>55</v>
      </c>
      <c r="E41" s="12">
        <f>2.6*$E$40-65.1</f>
        <v>212.71716364695979</v>
      </c>
      <c r="F41" s="8" t="s">
        <v>54</v>
      </c>
      <c r="G41" s="8"/>
    </row>
    <row r="42" spans="1:7" ht="15.75" thickTop="1" x14ac:dyDescent="0.25"/>
  </sheetData>
  <mergeCells count="4">
    <mergeCell ref="A4:G4"/>
    <mergeCell ref="E5:E7"/>
    <mergeCell ref="A24:G24"/>
    <mergeCell ref="E25:E2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2" sqref="A22"/>
    </sheetView>
  </sheetViews>
  <sheetFormatPr defaultRowHeight="15" x14ac:dyDescent="0.25"/>
  <sheetData>
    <row r="1" spans="1:1" ht="15.75" x14ac:dyDescent="0.25">
      <c r="A1" s="1" t="s">
        <v>1</v>
      </c>
    </row>
    <row r="2" spans="1:1" ht="15.75" x14ac:dyDescent="0.25">
      <c r="A2" s="1" t="s">
        <v>2</v>
      </c>
    </row>
    <row r="3" spans="1:1" ht="18.75" x14ac:dyDescent="0.25">
      <c r="A3" s="1" t="s">
        <v>3</v>
      </c>
    </row>
    <row r="4" spans="1:1" ht="15.75" x14ac:dyDescent="0.25">
      <c r="A4" s="1" t="s">
        <v>4</v>
      </c>
    </row>
    <row r="5" spans="1:1" ht="15.75" x14ac:dyDescent="0.25">
      <c r="A5" s="1" t="s">
        <v>5</v>
      </c>
    </row>
    <row r="6" spans="1:1" ht="18.75" x14ac:dyDescent="0.25">
      <c r="A6" s="1" t="s">
        <v>6</v>
      </c>
    </row>
    <row r="7" spans="1:1" ht="18.75" x14ac:dyDescent="0.25">
      <c r="A7" s="1" t="s">
        <v>7</v>
      </c>
    </row>
    <row r="8" spans="1:1" ht="15.75" x14ac:dyDescent="0.25">
      <c r="A8" s="1" t="s">
        <v>8</v>
      </c>
    </row>
    <row r="9" spans="1:1" ht="15.75" x14ac:dyDescent="0.25">
      <c r="A9" s="1" t="s">
        <v>9</v>
      </c>
    </row>
    <row r="10" spans="1:1" ht="15.75" x14ac:dyDescent="0.25">
      <c r="A10" s="1" t="s">
        <v>10</v>
      </c>
    </row>
    <row r="11" spans="1:1" ht="18.75" x14ac:dyDescent="0.25">
      <c r="A11" s="1" t="s">
        <v>11</v>
      </c>
    </row>
    <row r="12" spans="1:1" ht="15.75" x14ac:dyDescent="0.25">
      <c r="A12" s="1" t="s">
        <v>12</v>
      </c>
    </row>
    <row r="13" spans="1:1" ht="18.75" x14ac:dyDescent="0.25">
      <c r="A13" s="1" t="s">
        <v>13</v>
      </c>
    </row>
    <row r="14" spans="1:1" ht="18.75" x14ac:dyDescent="0.25">
      <c r="A14" s="1" t="s">
        <v>14</v>
      </c>
    </row>
    <row r="15" spans="1:1" ht="15.75" x14ac:dyDescent="0.25">
      <c r="A15" s="1" t="s">
        <v>15</v>
      </c>
    </row>
    <row r="16" spans="1:1" ht="18.75" x14ac:dyDescent="0.25">
      <c r="A16" s="1" t="s">
        <v>16</v>
      </c>
    </row>
    <row r="17" spans="1:1" ht="18.75" x14ac:dyDescent="0.25">
      <c r="A17" s="1" t="s">
        <v>17</v>
      </c>
    </row>
    <row r="18" spans="1:1" ht="18.75" x14ac:dyDescent="0.25">
      <c r="A18" s="1" t="s">
        <v>18</v>
      </c>
    </row>
    <row r="19" spans="1:1" ht="18.75" x14ac:dyDescent="0.35">
      <c r="A19" s="2" t="s">
        <v>19</v>
      </c>
    </row>
    <row r="20" spans="1:1" ht="15.75" x14ac:dyDescent="0.25">
      <c r="A20"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3" sqref="A13"/>
    </sheetView>
  </sheetViews>
  <sheetFormatPr defaultRowHeight="15" x14ac:dyDescent="0.25"/>
  <sheetData>
    <row r="1" spans="1:1" ht="15.75" x14ac:dyDescent="0.25">
      <c r="A1" s="3" t="s">
        <v>20</v>
      </c>
    </row>
    <row r="2" spans="1:1" ht="15.75" x14ac:dyDescent="0.25">
      <c r="A2" s="1" t="s">
        <v>21</v>
      </c>
    </row>
    <row r="3" spans="1:1" ht="15.75" x14ac:dyDescent="0.25">
      <c r="A3" s="1" t="s">
        <v>22</v>
      </c>
    </row>
    <row r="4" spans="1:1" ht="15.75" x14ac:dyDescent="0.25">
      <c r="A4" s="1" t="s">
        <v>23</v>
      </c>
    </row>
    <row r="5" spans="1:1" ht="18.75" x14ac:dyDescent="0.25">
      <c r="A5" s="1" t="s">
        <v>24</v>
      </c>
    </row>
    <row r="6" spans="1:1" ht="15.75" x14ac:dyDescent="0.25">
      <c r="A6" s="1" t="s">
        <v>25</v>
      </c>
    </row>
    <row r="7" spans="1:1" ht="15.75" x14ac:dyDescent="0.25">
      <c r="A7" s="1" t="s">
        <v>26</v>
      </c>
    </row>
    <row r="8" spans="1:1" ht="18.75" x14ac:dyDescent="0.25">
      <c r="A8" s="1" t="s">
        <v>27</v>
      </c>
    </row>
    <row r="9" spans="1:1" ht="18.75" x14ac:dyDescent="0.25">
      <c r="A9" s="1" t="s">
        <v>28</v>
      </c>
    </row>
    <row r="10" spans="1:1" ht="18.75" x14ac:dyDescent="0.25">
      <c r="A10" s="1" t="s">
        <v>29</v>
      </c>
    </row>
    <row r="11" spans="1:1" ht="18.75" x14ac:dyDescent="0.35">
      <c r="A11" s="2" t="s">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3" sqref="A13"/>
    </sheetView>
  </sheetViews>
  <sheetFormatPr defaultRowHeight="15" x14ac:dyDescent="0.25"/>
  <sheetData>
    <row r="1" spans="1:1" ht="15.75" x14ac:dyDescent="0.25">
      <c r="A1" s="3" t="s">
        <v>31</v>
      </c>
    </row>
    <row r="2" spans="1:1" ht="15.75" x14ac:dyDescent="0.25">
      <c r="A2" s="1" t="s">
        <v>32</v>
      </c>
    </row>
    <row r="3" spans="1:1" ht="15.75" x14ac:dyDescent="0.25">
      <c r="A3" s="1" t="s">
        <v>22</v>
      </c>
    </row>
    <row r="4" spans="1:1" ht="15.75" x14ac:dyDescent="0.25">
      <c r="A4" s="1" t="s">
        <v>23</v>
      </c>
    </row>
    <row r="5" spans="1:1" ht="18.75" x14ac:dyDescent="0.25">
      <c r="A5" s="1" t="s">
        <v>24</v>
      </c>
    </row>
    <row r="6" spans="1:1" ht="15.75" x14ac:dyDescent="0.25">
      <c r="A6" s="1" t="s">
        <v>25</v>
      </c>
    </row>
    <row r="7" spans="1:1" ht="15.75" x14ac:dyDescent="0.25">
      <c r="A7" s="1" t="s">
        <v>33</v>
      </c>
    </row>
    <row r="8" spans="1:1" ht="18.75" x14ac:dyDescent="0.25">
      <c r="A8" s="1" t="s">
        <v>34</v>
      </c>
    </row>
    <row r="9" spans="1:1" ht="18.75" x14ac:dyDescent="0.25">
      <c r="A9" s="1" t="s">
        <v>35</v>
      </c>
    </row>
    <row r="10" spans="1:1" ht="18.75" x14ac:dyDescent="0.25">
      <c r="A10" s="1" t="s">
        <v>36</v>
      </c>
    </row>
    <row r="11" spans="1:1" ht="18.75" x14ac:dyDescent="0.35">
      <c r="A11" s="2" t="s">
        <v>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election activeCell="A19" sqref="A19"/>
    </sheetView>
  </sheetViews>
  <sheetFormatPr defaultRowHeight="15" x14ac:dyDescent="0.25"/>
  <sheetData>
    <row r="1" spans="1:19" x14ac:dyDescent="0.25">
      <c r="A1" s="15" t="s">
        <v>66</v>
      </c>
    </row>
    <row r="2" spans="1:19" x14ac:dyDescent="0.25">
      <c r="A2" s="15"/>
    </row>
    <row r="3" spans="1:19" x14ac:dyDescent="0.25">
      <c r="A3" t="s">
        <v>67</v>
      </c>
    </row>
    <row r="5" spans="1:19" x14ac:dyDescent="0.25">
      <c r="A5" t="s">
        <v>59</v>
      </c>
    </row>
    <row r="6" spans="1:19" ht="45" customHeight="1" x14ac:dyDescent="0.25">
      <c r="A6" s="20" t="s">
        <v>60</v>
      </c>
      <c r="B6" s="20"/>
      <c r="C6" s="20"/>
      <c r="D6" s="20"/>
      <c r="E6" s="20"/>
      <c r="F6" s="20"/>
      <c r="G6" s="20"/>
      <c r="H6" s="20"/>
      <c r="I6" s="20"/>
      <c r="J6" s="20"/>
      <c r="K6" s="20"/>
      <c r="L6" s="20"/>
      <c r="M6" s="20"/>
      <c r="N6" s="20"/>
      <c r="O6" s="20"/>
      <c r="P6" s="20"/>
      <c r="Q6" s="20"/>
      <c r="R6" s="20"/>
      <c r="S6" s="20"/>
    </row>
    <row r="8" spans="1:19" x14ac:dyDescent="0.25">
      <c r="A8" t="s">
        <v>58</v>
      </c>
    </row>
    <row r="9" spans="1:19" ht="30" customHeight="1" x14ac:dyDescent="0.25">
      <c r="A9" s="20" t="s">
        <v>62</v>
      </c>
      <c r="B9" s="20"/>
      <c r="C9" s="20"/>
      <c r="D9" s="20"/>
      <c r="E9" s="20"/>
      <c r="F9" s="20"/>
      <c r="G9" s="20"/>
      <c r="H9" s="20"/>
      <c r="I9" s="20"/>
      <c r="J9" s="20"/>
      <c r="K9" s="20"/>
      <c r="L9" s="20"/>
      <c r="M9" s="20"/>
      <c r="N9" s="20"/>
      <c r="O9" s="20"/>
      <c r="P9" s="20"/>
      <c r="Q9" s="20"/>
      <c r="R9" s="20"/>
      <c r="S9" s="20"/>
    </row>
    <row r="10" spans="1:19" ht="15" customHeight="1" x14ac:dyDescent="0.25">
      <c r="A10" s="20" t="s">
        <v>61</v>
      </c>
      <c r="B10" s="20"/>
      <c r="C10" s="20"/>
      <c r="D10" s="20"/>
      <c r="E10" s="20"/>
      <c r="F10" s="20"/>
      <c r="G10" s="20"/>
      <c r="H10" s="20"/>
      <c r="I10" s="20"/>
      <c r="J10" s="20"/>
      <c r="K10" s="20"/>
      <c r="L10" s="20"/>
      <c r="M10" s="20"/>
      <c r="N10" s="20"/>
      <c r="O10" s="20"/>
      <c r="P10" s="20"/>
      <c r="Q10" s="20"/>
      <c r="R10" s="20"/>
      <c r="S10" s="20"/>
    </row>
    <row r="11" spans="1:19" ht="15" customHeight="1" x14ac:dyDescent="0.25">
      <c r="A11" s="20" t="s">
        <v>63</v>
      </c>
      <c r="B11" s="20"/>
      <c r="C11" s="20"/>
      <c r="D11" s="20"/>
      <c r="E11" s="20"/>
      <c r="F11" s="20"/>
      <c r="G11" s="20"/>
      <c r="H11" s="20"/>
      <c r="I11" s="20"/>
      <c r="J11" s="20"/>
      <c r="K11" s="20"/>
      <c r="L11" s="20"/>
      <c r="M11" s="20"/>
      <c r="N11" s="20"/>
      <c r="O11" s="20"/>
      <c r="P11" s="20"/>
      <c r="Q11" s="20"/>
      <c r="R11" s="20"/>
      <c r="S11" s="20"/>
    </row>
    <row r="13" spans="1:19" x14ac:dyDescent="0.25">
      <c r="A13" t="s">
        <v>70</v>
      </c>
    </row>
    <row r="14" spans="1:19" x14ac:dyDescent="0.25">
      <c r="A14" t="s">
        <v>69</v>
      </c>
    </row>
    <row r="15" spans="1:19" x14ac:dyDescent="0.25">
      <c r="A15" t="s">
        <v>71</v>
      </c>
    </row>
    <row r="17" spans="1:1" x14ac:dyDescent="0.25">
      <c r="A17" t="s">
        <v>68</v>
      </c>
    </row>
  </sheetData>
  <mergeCells count="4">
    <mergeCell ref="A6:S6"/>
    <mergeCell ref="A9:S9"/>
    <mergeCell ref="A10:S10"/>
    <mergeCell ref="A11:S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Indtast og beregn</vt:lpstr>
      <vt:lpstr>Beregningsprocedure</vt:lpstr>
      <vt:lpstr>Eksempel 1</vt:lpstr>
      <vt:lpstr>Eksempel 2</vt:lpstr>
      <vt:lpstr>Generelt</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Schjønning</dc:creator>
  <cp:lastModifiedBy>Per Schjønning</cp:lastModifiedBy>
  <dcterms:created xsi:type="dcterms:W3CDTF">2021-10-26T08:48:08Z</dcterms:created>
  <dcterms:modified xsi:type="dcterms:W3CDTF">2021-10-28T11:27:30Z</dcterms:modified>
</cp:coreProperties>
</file>